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3\7-2023\"/>
    </mc:Choice>
  </mc:AlternateContent>
  <xr:revisionPtr revIDLastSave="0" documentId="8_{D90F5D8D-7B69-4E24-A47F-E33B020EE4F5}" xr6:coauthVersionLast="47" xr6:coauthVersionMax="47" xr10:uidLastSave="{00000000-0000-0000-0000-000000000000}"/>
  <bookViews>
    <workbookView xWindow="-120" yWindow="-120" windowWidth="29040" windowHeight="15840" xr2:uid="{4F5879D5-75D0-4D83-960C-0AA8C7FACCB7}"/>
  </bookViews>
  <sheets>
    <sheet name="Sheet1" sheetId="1" r:id="rId1"/>
  </sheets>
  <definedNames>
    <definedName name="_xlnm.Print_Area" localSheetId="0">Sheet1!$A$17:$Z$42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D6" i="1"/>
  <c r="E6" i="1" s="1"/>
  <c r="C15" i="1"/>
  <c r="B15" i="1"/>
  <c r="D5" i="1"/>
  <c r="E9" i="1"/>
  <c r="E13" i="1"/>
  <c r="E4" i="1"/>
  <c r="D4" i="1"/>
  <c r="D3" i="1"/>
  <c r="E3" i="1" s="1"/>
  <c r="I15" i="1"/>
  <c r="H15" i="1"/>
  <c r="J14" i="1"/>
  <c r="K14" i="1" s="1"/>
  <c r="J13" i="1"/>
  <c r="J12" i="1"/>
  <c r="K12" i="1" s="1"/>
  <c r="J11" i="1"/>
  <c r="E11" i="1" s="1"/>
  <c r="J10" i="1"/>
  <c r="E10" i="1" s="1"/>
  <c r="J9" i="1"/>
  <c r="J8" i="1"/>
  <c r="K8" i="1" s="1"/>
  <c r="J7" i="1"/>
  <c r="J6" i="1"/>
  <c r="J5" i="1"/>
  <c r="J4" i="1"/>
  <c r="J3" i="1"/>
  <c r="J30" i="1"/>
  <c r="J29" i="1"/>
  <c r="K13" i="1" s="1"/>
  <c r="D30" i="1"/>
  <c r="D29" i="1"/>
  <c r="D28" i="1"/>
  <c r="D27" i="1"/>
  <c r="D25" i="1"/>
  <c r="D24" i="1"/>
  <c r="E24" i="1" s="1"/>
  <c r="D23" i="1"/>
  <c r="D22" i="1"/>
  <c r="D26" i="1"/>
  <c r="D21" i="1"/>
  <c r="E21" i="1" s="1"/>
  <c r="D19" i="1"/>
  <c r="D20" i="1"/>
  <c r="C31" i="1"/>
  <c r="B31" i="1"/>
  <c r="J28" i="1"/>
  <c r="E7" i="1" l="1"/>
  <c r="E5" i="1"/>
  <c r="E14" i="1"/>
  <c r="E8" i="1"/>
  <c r="J15" i="1"/>
  <c r="D15" i="1"/>
  <c r="E12" i="1"/>
  <c r="E30" i="1"/>
  <c r="E28" i="1"/>
  <c r="E29" i="1"/>
  <c r="D31" i="1"/>
  <c r="J27" i="1"/>
  <c r="E27" i="1" s="1"/>
  <c r="K11" i="1" l="1"/>
  <c r="H31" i="1"/>
  <c r="I31" i="1"/>
  <c r="J26" i="1"/>
  <c r="J25" i="1"/>
  <c r="K9" i="1" s="1"/>
  <c r="E26" i="1" l="1"/>
  <c r="K10" i="1"/>
  <c r="E25" i="1"/>
  <c r="J20" i="1"/>
  <c r="J19" i="1"/>
  <c r="E19" i="1" l="1"/>
  <c r="E20" i="1"/>
  <c r="J31" i="1"/>
  <c r="Y31" i="1"/>
  <c r="X31" i="1"/>
  <c r="T31" i="1"/>
  <c r="S31" i="1"/>
  <c r="O31" i="1"/>
  <c r="N31" i="1"/>
  <c r="E31" i="1" l="1"/>
  <c r="P20" i="1"/>
  <c r="K20" i="1" s="1"/>
  <c r="P21" i="1"/>
  <c r="K21" i="1" s="1"/>
  <c r="P22" i="1"/>
  <c r="K22" i="1" s="1"/>
  <c r="P23" i="1"/>
  <c r="K23" i="1" s="1"/>
  <c r="P24" i="1"/>
  <c r="K24" i="1" s="1"/>
  <c r="P25" i="1"/>
  <c r="K25" i="1" s="1"/>
  <c r="P26" i="1"/>
  <c r="K26" i="1" s="1"/>
  <c r="P27" i="1"/>
  <c r="K27" i="1" s="1"/>
  <c r="P28" i="1"/>
  <c r="K28" i="1" s="1"/>
  <c r="P29" i="1"/>
  <c r="K29" i="1" s="1"/>
  <c r="P30" i="1"/>
  <c r="K30" i="1" s="1"/>
  <c r="P19" i="1"/>
  <c r="K19" i="1" s="1"/>
  <c r="Z20" i="1"/>
  <c r="Z21" i="1"/>
  <c r="Z22" i="1"/>
  <c r="Z23" i="1"/>
  <c r="Z24" i="1"/>
  <c r="Z25" i="1"/>
  <c r="Z26" i="1"/>
  <c r="Z27" i="1"/>
  <c r="Z28" i="1"/>
  <c r="Z29" i="1"/>
  <c r="Z30" i="1"/>
  <c r="Z19" i="1"/>
  <c r="U20" i="1"/>
  <c r="U21" i="1"/>
  <c r="U22" i="1"/>
  <c r="U23" i="1"/>
  <c r="U24" i="1"/>
  <c r="U25" i="1"/>
  <c r="U26" i="1"/>
  <c r="U27" i="1"/>
  <c r="U28" i="1"/>
  <c r="U29" i="1"/>
  <c r="U30" i="1"/>
  <c r="U19" i="1"/>
  <c r="U31" i="1" l="1"/>
  <c r="Z31" i="1"/>
  <c r="P31" i="1"/>
  <c r="K31" i="1" s="1"/>
</calcChain>
</file>

<file path=xl/sharedStrings.xml><?xml version="1.0" encoding="utf-8"?>
<sst xmlns="http://schemas.openxmlformats.org/spreadsheetml/2006/main" count="161" uniqueCount="52">
  <si>
    <t>Month</t>
  </si>
  <si>
    <t>Sequoia</t>
  </si>
  <si>
    <t>Kings Cyn</t>
  </si>
  <si>
    <t>Combined 
Total</t>
  </si>
  <si>
    <t>Combined
Total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</si>
  <si>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</si>
  <si>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</si>
  <si>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</si>
  <si>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</si>
  <si>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</si>
  <si>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</si>
  <si>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</si>
  <si>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</si>
  <si>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</si>
  <si>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</si>
  <si>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</si>
  <si>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</si>
  <si>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Data from: </t>
  </si>
  <si>
    <t>https://irma.nps.gov/STATS/SSRSReports/Park%20Specific%20Reports/Monthly%20Public%20Use?Park=SEQU</t>
  </si>
  <si>
    <t>March</t>
  </si>
  <si>
    <t>SEKI closed due to COVID 3/25/2020.</t>
  </si>
  <si>
    <t>June</t>
  </si>
  <si>
    <t>Sept</t>
  </si>
  <si>
    <t>SEKI Reopened 6/4/2020</t>
  </si>
  <si>
    <t>Seq closed due to wildfire 9/15/2020</t>
  </si>
  <si>
    <t>Kings closed 9/17 and reopened 9/23 due to fire</t>
  </si>
  <si>
    <t>January</t>
  </si>
  <si>
    <t>Gov't Shutdown Dec 22-Jan 25, 2019 (35 days)</t>
  </si>
  <si>
    <t>Notes 2019:</t>
  </si>
  <si>
    <t>Notes 2020</t>
  </si>
  <si>
    <t>Seq reopened on Oct 1</t>
  </si>
  <si>
    <t>% of change to prior year</t>
  </si>
  <si>
    <t xml:space="preserve"> </t>
  </si>
  <si>
    <t>Notes 2021</t>
  </si>
  <si>
    <t xml:space="preserve">Sept
</t>
  </si>
  <si>
    <t xml:space="preserve">Sept 10
</t>
  </si>
  <si>
    <t>Lightning Caused fire. Seq closed 9/15; Kings Closed 9/21</t>
  </si>
  <si>
    <t>All Natl Forests closed due to wildfires/staffing Aug 31 to Sep 17. SEKI remains open.</t>
  </si>
  <si>
    <t>SNF reopened 9/15 but then closed again</t>
  </si>
  <si>
    <t>Kings reopened 10/18</t>
  </si>
  <si>
    <t>Kings Closed for 28 Days</t>
  </si>
  <si>
    <t>Sequoia partial reopen. Foothills only</t>
  </si>
  <si>
    <t>Nov/ Dec</t>
  </si>
  <si>
    <t>Open 4 days per week</t>
  </si>
  <si>
    <t>Notes 2023:</t>
  </si>
  <si>
    <t xml:space="preserve">January </t>
  </si>
  <si>
    <t>Gen Hwy closed thru park Jan 9-10 due to severe weather. Closed til Feb 11</t>
  </si>
  <si>
    <t>Hard closure for both parks. ETA KC: 4/14 to Grant Grove; Cedar Grove unk</t>
  </si>
  <si>
    <t>Mar. 9</t>
  </si>
  <si>
    <t>ETA SEQ: Est Reopening: Giant Forest May 26- June 16 via 180</t>
  </si>
  <si>
    <t>Foothills est 4/7-14</t>
  </si>
  <si>
    <t>Gen Hwy reopened. Gateway Shuttle started for season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</si>
</sst>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164" fontId="0" fillId="0" borderId="0" xfId="1" applyNumberFormat="1" applyFont="1" applyAlignment="1">
      <alignment horizontal="center" vertical="top"/>
    </xf>
    <xf numFmtId="164" fontId="2" fillId="0" borderId="0" xfId="1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center" vertical="top"/>
    </xf>
    <xf numFmtId="0" fontId="4" fillId="0" borderId="0" xfId="2" applyAlignment="1">
      <alignment horizontal="center" vertical="top"/>
    </xf>
    <xf numFmtId="164" fontId="0" fillId="0" borderId="1" xfId="1" applyNumberFormat="1" applyFont="1" applyBorder="1" applyAlignment="1">
      <alignment horizontal="center" vertical="top"/>
    </xf>
    <xf numFmtId="164" fontId="2" fillId="0" borderId="1" xfId="1" applyNumberFormat="1" applyFont="1" applyBorder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164" fontId="2" fillId="0" borderId="0" xfId="1" applyNumberFormat="1" applyFont="1" applyAlignment="1">
      <alignment horizontal="right"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right" vertical="top"/>
    </xf>
    <xf numFmtId="0" fontId="2" fillId="0" borderId="0" xfId="0" applyFont="1" applyAlignment="1">
      <alignment horizontal="right" vertical="top"/>
    </xf>
    <xf numFmtId="3" fontId="0" fillId="0" borderId="0" xfId="0" applyNumberFormat="1" applyAlignment="1">
      <alignment horizontal="right" vertical="top"/>
    </xf>
    <xf numFmtId="3" fontId="2" fillId="0" borderId="0" xfId="0" applyNumberFormat="1" applyFont="1" applyAlignment="1">
      <alignment horizontal="right" vertical="top"/>
    </xf>
    <xf numFmtId="0" fontId="0" fillId="0" borderId="1" xfId="0" applyBorder="1" applyAlignment="1">
      <alignment horizontal="right" vertical="top"/>
    </xf>
    <xf numFmtId="0" fontId="2" fillId="0" borderId="1" xfId="0" applyFont="1" applyBorder="1" applyAlignment="1">
      <alignment horizontal="right" vertical="top"/>
    </xf>
    <xf numFmtId="164" fontId="0" fillId="0" borderId="0" xfId="1" applyNumberFormat="1" applyFont="1" applyAlignment="1">
      <alignment horizontal="right" vertical="top"/>
    </xf>
    <xf numFmtId="3" fontId="0" fillId="0" borderId="0" xfId="0" applyNumberFormat="1" applyAlignment="1">
      <alignment horizontal="center" vertical="top"/>
    </xf>
    <xf numFmtId="3" fontId="2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9" fontId="0" fillId="0" borderId="0" xfId="3" applyFont="1" applyAlignment="1">
      <alignment horizontal="center" vertical="top" wrapText="1"/>
    </xf>
    <xf numFmtId="9" fontId="0" fillId="0" borderId="0" xfId="3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16" fontId="0" fillId="0" borderId="0" xfId="0" applyNumberFormat="1" applyAlignment="1">
      <alignment horizontal="center" vertical="top"/>
    </xf>
    <xf numFmtId="3" fontId="7" fillId="0" borderId="0" xfId="0" applyNumberFormat="1" applyFont="1"/>
    <xf numFmtId="0" fontId="6" fillId="0" borderId="0" xfId="0" applyFont="1" applyAlignment="1">
      <alignment horizontal="center" vertical="top"/>
    </xf>
    <xf numFmtId="9" fontId="0" fillId="0" borderId="0" xfId="0" applyNumberFormat="1" applyAlignment="1">
      <alignment horizontal="center" vertical="top"/>
    </xf>
    <xf numFmtId="9" fontId="0" fillId="0" borderId="0" xfId="0" applyNumberFormat="1" applyAlignment="1">
      <alignment horizontal="center" vertical="top" wrapText="1"/>
    </xf>
    <xf numFmtId="10" fontId="0" fillId="0" borderId="0" xfId="0" applyNumberFormat="1" applyAlignment="1">
      <alignment horizontal="center" vertical="top" wrapText="1"/>
    </xf>
    <xf numFmtId="3" fontId="2" fillId="0" borderId="1" xfId="0" applyNumberFormat="1" applyFont="1" applyBorder="1" applyAlignment="1">
      <alignment horizontal="right" vertical="top"/>
    </xf>
    <xf numFmtId="164" fontId="2" fillId="0" borderId="0" xfId="0" applyNumberFormat="1" applyFont="1" applyAlignment="1">
      <alignment vertical="top"/>
    </xf>
    <xf numFmtId="164" fontId="2" fillId="0" borderId="1" xfId="0" applyNumberFormat="1" applyFont="1" applyBorder="1" applyAlignment="1">
      <alignment vertical="top"/>
    </xf>
    <xf numFmtId="0" fontId="4" fillId="0" borderId="0" xfId="2" applyAlignment="1">
      <alignment vertical="top"/>
    </xf>
    <xf numFmtId="3" fontId="7" fillId="0" borderId="0" xfId="0" applyNumberFormat="1" applyFont="1" applyAlignment="1">
      <alignment horizontal="center"/>
    </xf>
    <xf numFmtId="3" fontId="0" fillId="0" borderId="1" xfId="0" applyNumberFormat="1" applyBorder="1" applyAlignment="1">
      <alignment horizontal="center" vertical="top"/>
    </xf>
    <xf numFmtId="3" fontId="2" fillId="0" borderId="1" xfId="0" applyNumberFormat="1" applyFont="1" applyBorder="1" applyAlignment="1">
      <alignment horizontal="center" vertical="top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rma.nps.gov/STATS/SSRSReports/Park%20Specific%20Reports/Monthly%20Public%20Use?Park=SEQ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F9E22-1B4F-48F5-8F11-F009FDE9E2BD}">
  <sheetPr>
    <pageSetUpPr fitToPage="1"/>
  </sheetPr>
  <dimension ref="A1:Z63"/>
  <sheetViews>
    <sheetView tabSelected="1" topLeftCell="A28" zoomScale="80" zoomScaleNormal="80" workbookViewId="0">
      <selection activeCell="C40" sqref="C40"/>
    </sheetView>
  </sheetViews>
  <sheetFormatPr defaultRowHeight="15" x14ac:dyDescent="0.25"/>
  <cols>
    <col min="1" max="1" width="9.140625" style="1"/>
    <col min="2" max="2" width="9.85546875" style="1" bestFit="1" customWidth="1"/>
    <col min="3" max="3" width="9.140625" style="1"/>
    <col min="4" max="4" width="12.140625" style="1" customWidth="1"/>
    <col min="5" max="5" width="13.28515625" style="13" bestFit="1" customWidth="1"/>
    <col min="6" max="6" width="2.42578125" style="13" customWidth="1"/>
    <col min="7" max="7" width="9.140625" style="1"/>
    <col min="8" max="8" width="9.42578125" style="1" bestFit="1" customWidth="1"/>
    <col min="9" max="9" width="9.7109375" style="1" bestFit="1" customWidth="1"/>
    <col min="10" max="10" width="13.42578125" style="2" customWidth="1"/>
    <col min="11" max="11" width="12.140625" style="1" customWidth="1"/>
    <col min="12" max="12" width="4" style="1" customWidth="1"/>
    <col min="13" max="13" width="10.85546875" style="1" customWidth="1"/>
    <col min="14" max="14" width="11.7109375" style="1" customWidth="1"/>
    <col min="15" max="15" width="10" style="1" customWidth="1"/>
    <col min="16" max="16" width="11.140625" style="2" bestFit="1" customWidth="1"/>
    <col min="17" max="17" width="3" style="1" customWidth="1"/>
    <col min="18" max="18" width="10.42578125" style="1" customWidth="1"/>
    <col min="19" max="19" width="11.140625" style="1" bestFit="1" customWidth="1"/>
    <col min="20" max="20" width="9.42578125" style="1" bestFit="1" customWidth="1"/>
    <col min="21" max="21" width="11" style="2" customWidth="1"/>
    <col min="22" max="22" width="3.28515625" style="1" customWidth="1"/>
    <col min="23" max="23" width="8.42578125" style="1" customWidth="1"/>
    <col min="24" max="24" width="11.140625" style="1" bestFit="1" customWidth="1"/>
    <col min="25" max="25" width="9.42578125" style="1" bestFit="1" customWidth="1"/>
    <col min="26" max="26" width="10.85546875" style="2" customWidth="1"/>
    <col min="27" max="16384" width="9.140625" style="1"/>
  </cols>
  <sheetData>
    <row r="1" spans="1:11" ht="18.75" x14ac:dyDescent="0.25">
      <c r="A1" s="6">
        <v>2023</v>
      </c>
      <c r="B1" s="6"/>
      <c r="C1" s="6"/>
      <c r="D1" s="6"/>
      <c r="E1" s="23"/>
      <c r="F1" s="23"/>
      <c r="G1" s="6">
        <v>2022</v>
      </c>
      <c r="H1" s="6"/>
      <c r="I1" s="6"/>
      <c r="J1" s="6"/>
      <c r="K1" s="23"/>
    </row>
    <row r="2" spans="1:11" ht="30" x14ac:dyDescent="0.25">
      <c r="A2" s="2" t="s">
        <v>0</v>
      </c>
      <c r="B2" s="2" t="s">
        <v>1</v>
      </c>
      <c r="C2" s="2" t="s">
        <v>2</v>
      </c>
      <c r="D2" s="3" t="s">
        <v>3</v>
      </c>
      <c r="E2" s="3" t="s">
        <v>31</v>
      </c>
      <c r="F2" s="3"/>
      <c r="G2" s="2" t="s">
        <v>0</v>
      </c>
      <c r="H2" s="2" t="s">
        <v>1</v>
      </c>
      <c r="I2" s="2" t="s">
        <v>2</v>
      </c>
      <c r="J2" s="3" t="s">
        <v>3</v>
      </c>
      <c r="K2" s="3" t="s">
        <v>31</v>
      </c>
    </row>
    <row r="3" spans="1:11" x14ac:dyDescent="0.25">
      <c r="A3" s="1" t="s">
        <v>5</v>
      </c>
      <c r="B3" s="21">
        <v>27224</v>
      </c>
      <c r="C3" s="21">
        <v>14780</v>
      </c>
      <c r="D3" s="22">
        <f>SUM(B3:C3)</f>
        <v>42004</v>
      </c>
      <c r="E3" s="30">
        <f>(D3-J3)/J3</f>
        <v>-0.25694776132604502</v>
      </c>
      <c r="F3" s="30"/>
      <c r="G3" s="1" t="s">
        <v>5</v>
      </c>
      <c r="H3" s="21">
        <v>33550</v>
      </c>
      <c r="I3" s="21">
        <v>22979</v>
      </c>
      <c r="J3" s="22">
        <f>SUM(H3:I3)</f>
        <v>56529</v>
      </c>
      <c r="K3" s="30">
        <v>-0.41</v>
      </c>
    </row>
    <row r="4" spans="1:11" x14ac:dyDescent="0.25">
      <c r="A4" s="1" t="s">
        <v>6</v>
      </c>
      <c r="B4" s="21">
        <v>32961</v>
      </c>
      <c r="C4" s="21">
        <v>15978</v>
      </c>
      <c r="D4" s="22">
        <f>SUM(B4:C4)</f>
        <v>48939</v>
      </c>
      <c r="E4" s="30">
        <f>(D4-J4)/J4</f>
        <v>-0.12281550787761467</v>
      </c>
      <c r="F4" s="30"/>
      <c r="G4" s="1" t="s">
        <v>6</v>
      </c>
      <c r="H4" s="21">
        <v>40189</v>
      </c>
      <c r="I4" s="21">
        <v>15602</v>
      </c>
      <c r="J4" s="22">
        <f t="shared" ref="J4:J11" si="0">SUM(H4+I4)</f>
        <v>55791</v>
      </c>
      <c r="K4" s="30">
        <v>-0.28000000000000003</v>
      </c>
    </row>
    <row r="5" spans="1:11" x14ac:dyDescent="0.25">
      <c r="A5" s="1" t="s">
        <v>7</v>
      </c>
      <c r="B5" s="21">
        <v>7114</v>
      </c>
      <c r="C5" s="21"/>
      <c r="D5" s="22">
        <f>SUM(B5:C5)</f>
        <v>7114</v>
      </c>
      <c r="E5" s="30">
        <f t="shared" ref="E5:E14" si="1">(D5-J5)/J5</f>
        <v>-0.91465214209446566</v>
      </c>
      <c r="F5" s="31"/>
      <c r="G5" s="1" t="s">
        <v>7</v>
      </c>
      <c r="H5" s="21">
        <v>60203</v>
      </c>
      <c r="I5" s="21">
        <v>23150</v>
      </c>
      <c r="J5" s="22">
        <f t="shared" si="0"/>
        <v>83353</v>
      </c>
      <c r="K5" s="31">
        <v>-0.17</v>
      </c>
    </row>
    <row r="6" spans="1:11" x14ac:dyDescent="0.25">
      <c r="A6" s="1" t="s">
        <v>8</v>
      </c>
      <c r="B6" s="21">
        <v>29824</v>
      </c>
      <c r="C6" s="21">
        <v>28696</v>
      </c>
      <c r="D6" s="22">
        <f>SUM(B6:C6)</f>
        <v>58520</v>
      </c>
      <c r="E6" s="30">
        <f t="shared" si="1"/>
        <v>-0.5322777879904409</v>
      </c>
      <c r="F6" s="31"/>
      <c r="G6" s="1" t="s">
        <v>8</v>
      </c>
      <c r="H6" s="21">
        <v>87208</v>
      </c>
      <c r="I6" s="21">
        <v>37909</v>
      </c>
      <c r="J6" s="22">
        <f t="shared" si="0"/>
        <v>125117</v>
      </c>
      <c r="K6" s="31">
        <v>-0.11</v>
      </c>
    </row>
    <row r="7" spans="1:11" x14ac:dyDescent="0.25">
      <c r="A7" s="1" t="s">
        <v>9</v>
      </c>
      <c r="B7" s="21">
        <v>74418</v>
      </c>
      <c r="C7" s="21">
        <v>71168</v>
      </c>
      <c r="D7" s="22">
        <f>SUM(B7:C7)</f>
        <v>145586</v>
      </c>
      <c r="E7" s="30">
        <f t="shared" si="1"/>
        <v>-0.28624517090581059</v>
      </c>
      <c r="F7" s="31"/>
      <c r="G7" s="1" t="s">
        <v>9</v>
      </c>
      <c r="H7" s="21">
        <v>122595</v>
      </c>
      <c r="I7" s="21">
        <v>81377</v>
      </c>
      <c r="J7" s="22">
        <f t="shared" si="0"/>
        <v>203972</v>
      </c>
      <c r="K7" s="31">
        <v>-7.0000000000000007E-2</v>
      </c>
    </row>
    <row r="8" spans="1:11" x14ac:dyDescent="0.25">
      <c r="A8" s="1" t="s">
        <v>10</v>
      </c>
      <c r="B8" s="21"/>
      <c r="C8" s="21"/>
      <c r="D8" s="22"/>
      <c r="E8" s="30">
        <f t="shared" si="1"/>
        <v>-1</v>
      </c>
      <c r="F8" s="24"/>
      <c r="G8" s="1" t="s">
        <v>10</v>
      </c>
      <c r="H8" s="21">
        <v>136956</v>
      </c>
      <c r="I8" s="21">
        <v>98379</v>
      </c>
      <c r="J8" s="22">
        <f t="shared" si="0"/>
        <v>235335</v>
      </c>
      <c r="K8" s="24">
        <f t="shared" ref="K8:K14" si="2" xml:space="preserve"> (J8-J24)/J24</f>
        <v>1.0076352158334756</v>
      </c>
    </row>
    <row r="9" spans="1:11" x14ac:dyDescent="0.25">
      <c r="A9" s="1" t="s">
        <v>11</v>
      </c>
      <c r="B9" s="21"/>
      <c r="C9" s="21"/>
      <c r="D9" s="22"/>
      <c r="E9" s="30">
        <f t="shared" si="1"/>
        <v>-1</v>
      </c>
      <c r="F9" s="24"/>
      <c r="G9" s="1" t="s">
        <v>11</v>
      </c>
      <c r="H9" s="21">
        <v>189197</v>
      </c>
      <c r="I9" s="21">
        <v>125177</v>
      </c>
      <c r="J9" s="22">
        <f t="shared" si="0"/>
        <v>314374</v>
      </c>
      <c r="K9" s="24">
        <f t="shared" si="2"/>
        <v>4.5546912155488076E-2</v>
      </c>
    </row>
    <row r="10" spans="1:11" x14ac:dyDescent="0.25">
      <c r="A10" s="1" t="s">
        <v>12</v>
      </c>
      <c r="B10" s="21"/>
      <c r="C10" s="21"/>
      <c r="D10" s="22"/>
      <c r="E10" s="30">
        <f t="shared" si="1"/>
        <v>-1</v>
      </c>
      <c r="F10" s="24"/>
      <c r="G10" s="1" t="s">
        <v>12</v>
      </c>
      <c r="H10" s="21">
        <v>171331</v>
      </c>
      <c r="I10" s="21">
        <v>92689</v>
      </c>
      <c r="J10" s="22">
        <f t="shared" si="0"/>
        <v>264020</v>
      </c>
      <c r="K10" s="24">
        <f t="shared" si="2"/>
        <v>-7.8464223385689355E-2</v>
      </c>
    </row>
    <row r="11" spans="1:11" x14ac:dyDescent="0.25">
      <c r="A11" s="1" t="s">
        <v>13</v>
      </c>
      <c r="B11" s="21"/>
      <c r="C11" s="21"/>
      <c r="D11" s="22"/>
      <c r="E11" s="30">
        <f t="shared" si="1"/>
        <v>-1</v>
      </c>
      <c r="F11" s="32"/>
      <c r="G11" s="1" t="s">
        <v>13</v>
      </c>
      <c r="H11" s="21">
        <v>127850</v>
      </c>
      <c r="I11" s="21">
        <v>79458</v>
      </c>
      <c r="J11" s="22">
        <f t="shared" si="0"/>
        <v>207308</v>
      </c>
      <c r="K11" s="32">
        <f t="shared" si="2"/>
        <v>0.55662346633828408</v>
      </c>
    </row>
    <row r="12" spans="1:11" x14ac:dyDescent="0.2">
      <c r="A12" s="1" t="s">
        <v>14</v>
      </c>
      <c r="B12" s="28"/>
      <c r="C12" s="37"/>
      <c r="D12" s="22"/>
      <c r="E12" s="30">
        <f t="shared" si="1"/>
        <v>-1</v>
      </c>
      <c r="G12" s="1" t="s">
        <v>14</v>
      </c>
      <c r="H12" s="28">
        <v>97366</v>
      </c>
      <c r="I12" s="37">
        <v>55851</v>
      </c>
      <c r="J12" s="22">
        <f>SUM(H12:I12)</f>
        <v>153217</v>
      </c>
      <c r="K12" s="32">
        <f t="shared" si="2"/>
        <v>0.4200565364474721</v>
      </c>
    </row>
    <row r="13" spans="1:11" x14ac:dyDescent="0.2">
      <c r="A13" s="1" t="s">
        <v>15</v>
      </c>
      <c r="B13" s="28"/>
      <c r="C13" s="21"/>
      <c r="D13" s="22"/>
      <c r="E13" s="30">
        <f t="shared" si="1"/>
        <v>-1</v>
      </c>
      <c r="G13" s="1" t="s">
        <v>15</v>
      </c>
      <c r="H13" s="28">
        <v>56804</v>
      </c>
      <c r="I13" s="21">
        <v>19955</v>
      </c>
      <c r="J13" s="22">
        <f>SUM(H13:I13)</f>
        <v>76759</v>
      </c>
      <c r="K13" s="32">
        <f t="shared" si="2"/>
        <v>-0.14891894888568577</v>
      </c>
    </row>
    <row r="14" spans="1:11" x14ac:dyDescent="0.25">
      <c r="A14" s="1" t="s">
        <v>16</v>
      </c>
      <c r="B14" s="38"/>
      <c r="C14" s="38"/>
      <c r="D14" s="39"/>
      <c r="E14" s="30">
        <f t="shared" si="1"/>
        <v>-1</v>
      </c>
      <c r="G14" s="1" t="s">
        <v>16</v>
      </c>
      <c r="H14" s="38">
        <v>42886</v>
      </c>
      <c r="I14" s="38">
        <v>12557</v>
      </c>
      <c r="J14" s="39">
        <f>I14+H14</f>
        <v>55443</v>
      </c>
      <c r="K14" s="32">
        <f t="shared" si="2"/>
        <v>0.40266147190527996</v>
      </c>
    </row>
    <row r="15" spans="1:11" x14ac:dyDescent="0.25">
      <c r="A15" s="2"/>
      <c r="B15" s="21">
        <f>SUM(B3:B14)</f>
        <v>171541</v>
      </c>
      <c r="C15" s="21">
        <f>SUM(C3:C14)</f>
        <v>130622</v>
      </c>
      <c r="D15" s="22">
        <f>SUM(D3:D14)</f>
        <v>302163</v>
      </c>
      <c r="G15" s="2"/>
      <c r="H15" s="21">
        <f>SUM(H3:H14)</f>
        <v>1166135</v>
      </c>
      <c r="I15" s="21">
        <f>SUM(I3:I14)</f>
        <v>665083</v>
      </c>
      <c r="J15" s="22">
        <f>SUM(J3:J14)</f>
        <v>1831218</v>
      </c>
      <c r="K15" s="13"/>
    </row>
    <row r="17" spans="1:26" s="6" customFormat="1" ht="18.75" x14ac:dyDescent="0.25">
      <c r="A17" s="6">
        <v>2021</v>
      </c>
      <c r="E17" s="23"/>
      <c r="F17" s="23"/>
      <c r="G17" s="6">
        <v>2020</v>
      </c>
      <c r="M17" s="6">
        <v>2019</v>
      </c>
      <c r="S17" s="6">
        <v>2018</v>
      </c>
      <c r="X17" s="6">
        <v>2017</v>
      </c>
    </row>
    <row r="18" spans="1:26" s="2" customFormat="1" ht="33.75" customHeight="1" x14ac:dyDescent="0.25">
      <c r="A18" s="2" t="s">
        <v>0</v>
      </c>
      <c r="B18" s="2" t="s">
        <v>1</v>
      </c>
      <c r="C18" s="2" t="s">
        <v>2</v>
      </c>
      <c r="D18" s="3" t="s">
        <v>3</v>
      </c>
      <c r="E18" s="3" t="s">
        <v>31</v>
      </c>
      <c r="F18" s="3"/>
      <c r="G18" s="2" t="s">
        <v>0</v>
      </c>
      <c r="H18" s="2" t="s">
        <v>1</v>
      </c>
      <c r="I18" s="2" t="s">
        <v>2</v>
      </c>
      <c r="J18" s="3" t="s">
        <v>3</v>
      </c>
      <c r="K18" s="3" t="s">
        <v>31</v>
      </c>
      <c r="M18" s="2" t="s">
        <v>0</v>
      </c>
      <c r="N18" s="2" t="s">
        <v>1</v>
      </c>
      <c r="O18" s="2" t="s">
        <v>2</v>
      </c>
      <c r="P18" s="3" t="s">
        <v>3</v>
      </c>
      <c r="Q18" s="3"/>
      <c r="R18" s="2" t="s">
        <v>0</v>
      </c>
      <c r="S18" s="2" t="s">
        <v>1</v>
      </c>
      <c r="T18" s="2" t="s">
        <v>2</v>
      </c>
      <c r="U18" s="3" t="s">
        <v>3</v>
      </c>
      <c r="W18" s="2" t="s">
        <v>0</v>
      </c>
      <c r="X18" s="2" t="s">
        <v>1</v>
      </c>
      <c r="Y18" s="2" t="s">
        <v>2</v>
      </c>
      <c r="Z18" s="3" t="s">
        <v>4</v>
      </c>
    </row>
    <row r="19" spans="1:26" x14ac:dyDescent="0.25">
      <c r="A19" s="1" t="s">
        <v>5</v>
      </c>
      <c r="B19" s="21">
        <v>66764</v>
      </c>
      <c r="C19" s="21">
        <v>28896</v>
      </c>
      <c r="D19" s="22">
        <f t="shared" ref="D19:D26" si="3">SUM(B19:C19)</f>
        <v>95660</v>
      </c>
      <c r="E19" s="24">
        <f>(D19-J19)/J19</f>
        <v>0.40639242553441735</v>
      </c>
      <c r="F19" s="24"/>
      <c r="G19" s="1" t="s">
        <v>5</v>
      </c>
      <c r="H19" s="20">
        <v>46936</v>
      </c>
      <c r="I19" s="20">
        <v>21082</v>
      </c>
      <c r="J19" s="12">
        <f>SUM(H19:I19)</f>
        <v>68018</v>
      </c>
      <c r="K19" s="25" t="b">
        <f>E3=(J19-P19)/P19</f>
        <v>0</v>
      </c>
      <c r="L19" s="25"/>
      <c r="M19" s="1" t="s">
        <v>5</v>
      </c>
      <c r="N19" s="4">
        <v>36078</v>
      </c>
      <c r="O19" s="4">
        <v>20342</v>
      </c>
      <c r="P19" s="34">
        <f>SUM(N19:O19)</f>
        <v>56420</v>
      </c>
      <c r="Q19" s="25" t="s">
        <v>32</v>
      </c>
      <c r="R19" s="1" t="s">
        <v>5</v>
      </c>
      <c r="S19" s="4">
        <v>40910</v>
      </c>
      <c r="T19" s="4">
        <v>20705</v>
      </c>
      <c r="U19" s="5">
        <f>SUM(S19:T19)</f>
        <v>61615</v>
      </c>
      <c r="V19" s="4"/>
      <c r="W19" s="1" t="s">
        <v>5</v>
      </c>
      <c r="X19" s="4">
        <v>31527</v>
      </c>
      <c r="Y19" s="4">
        <v>16889</v>
      </c>
      <c r="Z19" s="5">
        <f>SUM(X19:Y19)</f>
        <v>48416</v>
      </c>
    </row>
    <row r="20" spans="1:26" x14ac:dyDescent="0.25">
      <c r="A20" s="1" t="s">
        <v>6</v>
      </c>
      <c r="B20" s="21">
        <v>55169</v>
      </c>
      <c r="C20" s="21">
        <v>22404</v>
      </c>
      <c r="D20" s="22">
        <f t="shared" si="3"/>
        <v>77573</v>
      </c>
      <c r="E20" s="24">
        <f t="shared" ref="E20:E31" si="4">(D20-J20)/J20</f>
        <v>0.12938590105698394</v>
      </c>
      <c r="F20" s="24"/>
      <c r="G20" s="1" t="s">
        <v>6</v>
      </c>
      <c r="H20" s="20">
        <v>49693</v>
      </c>
      <c r="I20" s="20">
        <v>18993</v>
      </c>
      <c r="J20" s="12">
        <f>SUM(H20:I20)</f>
        <v>68686</v>
      </c>
      <c r="K20" s="25">
        <f t="shared" ref="K20:K31" si="5">(J20-P20)/P20</f>
        <v>0.6383064997018485</v>
      </c>
      <c r="L20" s="25"/>
      <c r="M20" s="1" t="s">
        <v>6</v>
      </c>
      <c r="N20" s="4">
        <v>31782</v>
      </c>
      <c r="O20" s="4">
        <v>10143</v>
      </c>
      <c r="P20" s="34">
        <f t="shared" ref="P20:P30" si="6">SUM(N20:O20)</f>
        <v>41925</v>
      </c>
      <c r="Q20" s="1" t="s">
        <v>32</v>
      </c>
      <c r="R20" s="1" t="s">
        <v>6</v>
      </c>
      <c r="S20" s="4">
        <v>43483</v>
      </c>
      <c r="T20" s="4">
        <v>16367</v>
      </c>
      <c r="U20" s="5">
        <f t="shared" ref="U20:U30" si="7">SUM(S20:T20)</f>
        <v>59850</v>
      </c>
      <c r="V20" s="4"/>
      <c r="W20" s="1" t="s">
        <v>6</v>
      </c>
      <c r="X20" s="4">
        <v>28998</v>
      </c>
      <c r="Y20" s="4">
        <v>12639</v>
      </c>
      <c r="Z20" s="5">
        <f t="shared" ref="Z20:Z30" si="8">SUM(X20:Y20)</f>
        <v>41637</v>
      </c>
    </row>
    <row r="21" spans="1:26" x14ac:dyDescent="0.25">
      <c r="A21" s="1" t="s">
        <v>7</v>
      </c>
      <c r="B21" s="21">
        <v>80798</v>
      </c>
      <c r="C21" s="21">
        <v>19570</v>
      </c>
      <c r="D21" s="22">
        <f t="shared" si="3"/>
        <v>100368</v>
      </c>
      <c r="E21" s="24">
        <f t="shared" si="4"/>
        <v>3.0727154682681381</v>
      </c>
      <c r="F21" s="24"/>
      <c r="G21" s="1" t="s">
        <v>7</v>
      </c>
      <c r="H21" s="16">
        <v>17398</v>
      </c>
      <c r="I21" s="16">
        <v>7246</v>
      </c>
      <c r="J21" s="17">
        <v>24644</v>
      </c>
      <c r="K21" s="24">
        <f t="shared" si="5"/>
        <v>-0.72313534282279723</v>
      </c>
      <c r="L21" s="24"/>
      <c r="M21" s="1" t="s">
        <v>7</v>
      </c>
      <c r="N21" s="4">
        <v>65838</v>
      </c>
      <c r="O21" s="4">
        <v>23173</v>
      </c>
      <c r="P21" s="34">
        <f t="shared" si="6"/>
        <v>89011</v>
      </c>
      <c r="Q21" s="1" t="s">
        <v>32</v>
      </c>
      <c r="R21" s="1" t="s">
        <v>7</v>
      </c>
      <c r="S21" s="4">
        <v>68899</v>
      </c>
      <c r="T21" s="4">
        <v>21133</v>
      </c>
      <c r="U21" s="5">
        <f t="shared" si="7"/>
        <v>90032</v>
      </c>
      <c r="V21" s="4"/>
      <c r="W21" s="1" t="s">
        <v>7</v>
      </c>
      <c r="X21" s="4">
        <v>60508</v>
      </c>
      <c r="Y21" s="4">
        <v>22479</v>
      </c>
      <c r="Z21" s="5">
        <f t="shared" si="8"/>
        <v>82987</v>
      </c>
    </row>
    <row r="22" spans="1:26" x14ac:dyDescent="0.25">
      <c r="A22" s="1" t="s">
        <v>8</v>
      </c>
      <c r="B22" s="21">
        <v>102064</v>
      </c>
      <c r="C22" s="21">
        <v>38411</v>
      </c>
      <c r="D22" s="22">
        <f>SUM(B22:C22)</f>
        <v>140475</v>
      </c>
      <c r="E22" s="24"/>
      <c r="F22" s="24"/>
      <c r="G22" s="1" t="s">
        <v>8</v>
      </c>
      <c r="H22" s="14">
        <v>0</v>
      </c>
      <c r="I22" s="14">
        <v>0</v>
      </c>
      <c r="J22" s="15">
        <v>0</v>
      </c>
      <c r="K22" s="25">
        <f t="shared" si="5"/>
        <v>-1</v>
      </c>
      <c r="L22" s="25"/>
      <c r="M22" s="1" t="s">
        <v>8</v>
      </c>
      <c r="N22" s="4">
        <v>93911</v>
      </c>
      <c r="O22" s="4">
        <v>42840</v>
      </c>
      <c r="P22" s="34">
        <f t="shared" si="6"/>
        <v>136751</v>
      </c>
      <c r="Q22" s="1" t="s">
        <v>32</v>
      </c>
      <c r="R22" s="1" t="s">
        <v>8</v>
      </c>
      <c r="S22" s="4">
        <v>85386</v>
      </c>
      <c r="T22" s="4">
        <v>40021</v>
      </c>
      <c r="U22" s="5">
        <f t="shared" si="7"/>
        <v>125407</v>
      </c>
      <c r="V22" s="4"/>
      <c r="W22" s="1" t="s">
        <v>8</v>
      </c>
      <c r="X22" s="4">
        <v>95368</v>
      </c>
      <c r="Y22" s="4">
        <v>38758</v>
      </c>
      <c r="Z22" s="5">
        <f t="shared" si="8"/>
        <v>134126</v>
      </c>
    </row>
    <row r="23" spans="1:26" x14ac:dyDescent="0.25">
      <c r="A23" s="1" t="s">
        <v>9</v>
      </c>
      <c r="B23" s="21">
        <v>135021</v>
      </c>
      <c r="C23" s="21">
        <v>83853</v>
      </c>
      <c r="D23" s="5">
        <f>SUM(B23:C23)</f>
        <v>218874</v>
      </c>
      <c r="E23" s="24"/>
      <c r="F23" s="24"/>
      <c r="G23" s="1" t="s">
        <v>9</v>
      </c>
      <c r="H23" s="14">
        <v>0</v>
      </c>
      <c r="I23" s="14">
        <v>0</v>
      </c>
      <c r="J23" s="15">
        <v>0</v>
      </c>
      <c r="K23" s="25">
        <f t="shared" si="5"/>
        <v>-1</v>
      </c>
      <c r="L23" s="25"/>
      <c r="M23" s="1" t="s">
        <v>9</v>
      </c>
      <c r="N23" s="4">
        <v>121478</v>
      </c>
      <c r="O23" s="4">
        <v>59291</v>
      </c>
      <c r="P23" s="34">
        <f t="shared" si="6"/>
        <v>180769</v>
      </c>
      <c r="Q23" s="1" t="s">
        <v>32</v>
      </c>
      <c r="R23" s="1" t="s">
        <v>9</v>
      </c>
      <c r="S23" s="4">
        <v>132746</v>
      </c>
      <c r="T23" s="4">
        <v>77077</v>
      </c>
      <c r="U23" s="5">
        <f t="shared" si="7"/>
        <v>209823</v>
      </c>
      <c r="V23" s="4"/>
      <c r="W23" s="1" t="s">
        <v>9</v>
      </c>
      <c r="X23" s="4">
        <v>132414</v>
      </c>
      <c r="Y23" s="4">
        <v>78156</v>
      </c>
      <c r="Z23" s="5">
        <f t="shared" si="8"/>
        <v>210570</v>
      </c>
    </row>
    <row r="24" spans="1:26" x14ac:dyDescent="0.25">
      <c r="A24" s="1" t="s">
        <v>10</v>
      </c>
      <c r="B24" s="21">
        <v>162864</v>
      </c>
      <c r="C24" s="21">
        <v>107246</v>
      </c>
      <c r="D24" s="5">
        <f>SUM(B24:C24)</f>
        <v>270110</v>
      </c>
      <c r="E24" s="24">
        <f t="shared" si="4"/>
        <v>1.3042996075754991</v>
      </c>
      <c r="F24" s="24"/>
      <c r="G24" s="1" t="s">
        <v>10</v>
      </c>
      <c r="H24" s="16">
        <v>53687</v>
      </c>
      <c r="I24" s="16">
        <v>63533</v>
      </c>
      <c r="J24" s="17">
        <v>117220</v>
      </c>
      <c r="K24" s="25">
        <f t="shared" si="5"/>
        <v>-0.53248887258108257</v>
      </c>
      <c r="L24" s="25"/>
      <c r="M24" s="1" t="s">
        <v>10</v>
      </c>
      <c r="N24" s="4">
        <v>155029</v>
      </c>
      <c r="O24" s="4">
        <v>95703</v>
      </c>
      <c r="P24" s="34">
        <f t="shared" si="6"/>
        <v>250732</v>
      </c>
      <c r="Q24" s="1" t="s">
        <v>32</v>
      </c>
      <c r="R24" s="1" t="s">
        <v>10</v>
      </c>
      <c r="S24" s="4">
        <v>157546</v>
      </c>
      <c r="T24" s="4">
        <v>97527</v>
      </c>
      <c r="U24" s="5">
        <f t="shared" si="7"/>
        <v>255073</v>
      </c>
      <c r="V24" s="4"/>
      <c r="W24" s="1" t="s">
        <v>10</v>
      </c>
      <c r="X24" s="4">
        <v>170503</v>
      </c>
      <c r="Y24" s="4">
        <v>106303</v>
      </c>
      <c r="Z24" s="5">
        <f t="shared" si="8"/>
        <v>276806</v>
      </c>
    </row>
    <row r="25" spans="1:26" x14ac:dyDescent="0.25">
      <c r="A25" s="1" t="s">
        <v>11</v>
      </c>
      <c r="B25" s="21">
        <v>155904</v>
      </c>
      <c r="C25" s="21">
        <v>122215</v>
      </c>
      <c r="D25" s="5">
        <f>SUM(B25:C25)</f>
        <v>278119</v>
      </c>
      <c r="E25" s="24">
        <f t="shared" si="4"/>
        <v>-7.5030181688777731E-2</v>
      </c>
      <c r="F25" s="24"/>
      <c r="G25" s="1" t="s">
        <v>11</v>
      </c>
      <c r="H25" s="16">
        <v>195843</v>
      </c>
      <c r="I25" s="16">
        <v>104836</v>
      </c>
      <c r="J25" s="17">
        <f t="shared" ref="J25:J30" si="9">SUM(H25:I25)</f>
        <v>300679</v>
      </c>
      <c r="K25" s="25">
        <f t="shared" si="5"/>
        <v>-2.2862414058559635E-3</v>
      </c>
      <c r="L25" s="25"/>
      <c r="M25" s="1" t="s">
        <v>11</v>
      </c>
      <c r="N25" s="4">
        <v>194517</v>
      </c>
      <c r="O25" s="4">
        <v>106851</v>
      </c>
      <c r="P25" s="34">
        <f t="shared" si="6"/>
        <v>301368</v>
      </c>
      <c r="Q25" s="1" t="s">
        <v>32</v>
      </c>
      <c r="R25" s="1" t="s">
        <v>11</v>
      </c>
      <c r="S25" s="4">
        <v>195510</v>
      </c>
      <c r="T25" s="4">
        <v>128039</v>
      </c>
      <c r="U25" s="5">
        <f t="shared" si="7"/>
        <v>323549</v>
      </c>
      <c r="V25" s="4"/>
      <c r="W25" s="1" t="s">
        <v>11</v>
      </c>
      <c r="X25" s="4">
        <v>233535</v>
      </c>
      <c r="Y25" s="4">
        <v>140127</v>
      </c>
      <c r="Z25" s="5">
        <f t="shared" si="8"/>
        <v>373662</v>
      </c>
    </row>
    <row r="26" spans="1:26" x14ac:dyDescent="0.25">
      <c r="A26" s="1" t="s">
        <v>12</v>
      </c>
      <c r="B26" s="21">
        <v>156523</v>
      </c>
      <c r="C26" s="21">
        <v>81831</v>
      </c>
      <c r="D26" s="5">
        <f t="shared" si="3"/>
        <v>238354</v>
      </c>
      <c r="E26" s="24">
        <f t="shared" si="4"/>
        <v>-0.16804886561954624</v>
      </c>
      <c r="F26" s="24"/>
      <c r="G26" s="1" t="s">
        <v>12</v>
      </c>
      <c r="H26" s="16">
        <v>188655</v>
      </c>
      <c r="I26" s="16">
        <v>97845</v>
      </c>
      <c r="J26" s="17">
        <f t="shared" si="9"/>
        <v>286500</v>
      </c>
      <c r="K26" s="25">
        <f t="shared" si="5"/>
        <v>-7.1147206146962988E-2</v>
      </c>
      <c r="L26" s="25"/>
      <c r="M26" s="1" t="s">
        <v>12</v>
      </c>
      <c r="N26" s="4">
        <v>191136</v>
      </c>
      <c r="O26" s="4">
        <v>117309</v>
      </c>
      <c r="P26" s="34">
        <f t="shared" si="6"/>
        <v>308445</v>
      </c>
      <c r="Q26" s="1" t="s">
        <v>32</v>
      </c>
      <c r="R26" s="1" t="s">
        <v>12</v>
      </c>
      <c r="S26" s="4">
        <v>185683</v>
      </c>
      <c r="T26" s="4">
        <v>118892</v>
      </c>
      <c r="U26" s="5">
        <f t="shared" si="7"/>
        <v>304575</v>
      </c>
      <c r="V26" s="4"/>
      <c r="W26" s="1" t="s">
        <v>12</v>
      </c>
      <c r="X26" s="4">
        <v>201273</v>
      </c>
      <c r="Y26" s="4">
        <v>106308</v>
      </c>
      <c r="Z26" s="5">
        <f t="shared" si="8"/>
        <v>307581</v>
      </c>
    </row>
    <row r="27" spans="1:26" x14ac:dyDescent="0.25">
      <c r="A27" s="1" t="s">
        <v>13</v>
      </c>
      <c r="B27" s="21">
        <v>51437</v>
      </c>
      <c r="C27" s="21">
        <v>26658</v>
      </c>
      <c r="D27" s="22">
        <f>SUM(B27:C27)</f>
        <v>78095</v>
      </c>
      <c r="E27" s="24">
        <f t="shared" si="4"/>
        <v>-0.41360434906666266</v>
      </c>
      <c r="F27" s="24"/>
      <c r="G27" s="1" t="s">
        <v>13</v>
      </c>
      <c r="H27" s="16">
        <v>88659</v>
      </c>
      <c r="I27" s="16">
        <v>44519</v>
      </c>
      <c r="J27" s="17">
        <f t="shared" si="9"/>
        <v>133178</v>
      </c>
      <c r="K27" s="25">
        <f t="shared" si="5"/>
        <v>-0.4199160220224406</v>
      </c>
      <c r="L27" s="25"/>
      <c r="M27" s="1" t="s">
        <v>13</v>
      </c>
      <c r="N27" s="4">
        <v>145518</v>
      </c>
      <c r="O27" s="4">
        <v>84066</v>
      </c>
      <c r="P27" s="34">
        <f t="shared" si="6"/>
        <v>229584</v>
      </c>
      <c r="Q27" s="1" t="s">
        <v>32</v>
      </c>
      <c r="R27" s="1" t="s">
        <v>13</v>
      </c>
      <c r="S27" s="4">
        <v>136813</v>
      </c>
      <c r="T27" s="4">
        <v>89581</v>
      </c>
      <c r="U27" s="5">
        <f t="shared" si="7"/>
        <v>226394</v>
      </c>
      <c r="V27" s="4"/>
      <c r="W27" s="1" t="s">
        <v>13</v>
      </c>
      <c r="X27" s="4">
        <v>147963</v>
      </c>
      <c r="Y27" s="4">
        <v>87775</v>
      </c>
      <c r="Z27" s="5">
        <f t="shared" si="8"/>
        <v>235738</v>
      </c>
    </row>
    <row r="28" spans="1:26" x14ac:dyDescent="0.25">
      <c r="A28" s="1" t="s">
        <v>14</v>
      </c>
      <c r="B28" s="21">
        <v>23230</v>
      </c>
      <c r="C28" s="21">
        <v>10991</v>
      </c>
      <c r="D28" s="22">
        <f>SUM(B28:C28)</f>
        <v>34221</v>
      </c>
      <c r="E28" s="24">
        <f t="shared" si="4"/>
        <v>-0.68283052968163493</v>
      </c>
      <c r="F28" s="24"/>
      <c r="G28" s="1" t="s">
        <v>14</v>
      </c>
      <c r="H28" s="16">
        <v>65896</v>
      </c>
      <c r="I28" s="14">
        <v>41999</v>
      </c>
      <c r="J28" s="17">
        <f t="shared" si="9"/>
        <v>107895</v>
      </c>
      <c r="K28" s="25">
        <f t="shared" si="5"/>
        <v>-0.39107393799840851</v>
      </c>
      <c r="L28" s="25"/>
      <c r="M28" s="1" t="s">
        <v>14</v>
      </c>
      <c r="N28" s="4">
        <v>118896</v>
      </c>
      <c r="O28" s="4">
        <v>58293</v>
      </c>
      <c r="P28" s="34">
        <f t="shared" si="6"/>
        <v>177189</v>
      </c>
      <c r="Q28" s="1" t="s">
        <v>32</v>
      </c>
      <c r="R28" s="1" t="s">
        <v>14</v>
      </c>
      <c r="S28" s="4">
        <v>84426</v>
      </c>
      <c r="T28" s="4">
        <v>56791</v>
      </c>
      <c r="U28" s="5">
        <f t="shared" si="7"/>
        <v>141217</v>
      </c>
      <c r="V28" s="4"/>
      <c r="W28" s="1" t="s">
        <v>14</v>
      </c>
      <c r="X28" s="4">
        <v>89868</v>
      </c>
      <c r="Y28" s="4">
        <v>56019</v>
      </c>
      <c r="Z28" s="5">
        <f t="shared" si="8"/>
        <v>145887</v>
      </c>
    </row>
    <row r="29" spans="1:26" x14ac:dyDescent="0.2">
      <c r="A29" s="1" t="s">
        <v>15</v>
      </c>
      <c r="B29" s="21">
        <v>26211</v>
      </c>
      <c r="C29" s="28">
        <v>29019</v>
      </c>
      <c r="D29" s="22">
        <f>SUM(B29:C29)</f>
        <v>55230</v>
      </c>
      <c r="E29" s="24">
        <f t="shared" si="4"/>
        <v>-0.38762612263000334</v>
      </c>
      <c r="F29" s="24"/>
      <c r="G29" s="1" t="s">
        <v>15</v>
      </c>
      <c r="H29" s="16">
        <v>67498</v>
      </c>
      <c r="I29" s="16">
        <v>22692</v>
      </c>
      <c r="J29" s="17">
        <f t="shared" si="9"/>
        <v>90190</v>
      </c>
      <c r="K29" s="25">
        <f t="shared" si="5"/>
        <v>2.4525451261487429E-2</v>
      </c>
      <c r="L29" s="25"/>
      <c r="M29" s="1" t="s">
        <v>15</v>
      </c>
      <c r="N29" s="4">
        <v>60600</v>
      </c>
      <c r="O29" s="4">
        <v>27431</v>
      </c>
      <c r="P29" s="34">
        <f t="shared" si="6"/>
        <v>88031</v>
      </c>
      <c r="Q29" s="1" t="s">
        <v>32</v>
      </c>
      <c r="R29" s="1" t="s">
        <v>15</v>
      </c>
      <c r="S29" s="4">
        <v>55535</v>
      </c>
      <c r="T29" s="4">
        <v>31335</v>
      </c>
      <c r="U29" s="5">
        <f t="shared" si="7"/>
        <v>86870</v>
      </c>
      <c r="V29" s="4"/>
      <c r="W29" s="1" t="s">
        <v>15</v>
      </c>
      <c r="X29" s="4">
        <v>59042</v>
      </c>
      <c r="Y29" s="4">
        <v>31200</v>
      </c>
      <c r="Z29" s="5">
        <f t="shared" si="8"/>
        <v>90242</v>
      </c>
    </row>
    <row r="30" spans="1:26" x14ac:dyDescent="0.25">
      <c r="A30" s="1" t="s">
        <v>16</v>
      </c>
      <c r="B30" s="38">
        <v>25881</v>
      </c>
      <c r="C30" s="38">
        <v>14825</v>
      </c>
      <c r="D30" s="39">
        <f>SUM(B30:C30)</f>
        <v>40706</v>
      </c>
      <c r="E30" s="24">
        <f t="shared" si="4"/>
        <v>2.9827712702709539E-2</v>
      </c>
      <c r="F30" s="24"/>
      <c r="G30" s="1" t="s">
        <v>16</v>
      </c>
      <c r="H30" s="18">
        <v>30073</v>
      </c>
      <c r="I30" s="18">
        <v>9454</v>
      </c>
      <c r="J30" s="33">
        <f t="shared" si="9"/>
        <v>39527</v>
      </c>
      <c r="K30" s="25">
        <f t="shared" si="5"/>
        <v>-0.37443421010983446</v>
      </c>
      <c r="L30" s="25"/>
      <c r="M30" s="1" t="s">
        <v>16</v>
      </c>
      <c r="N30" s="9">
        <v>47257</v>
      </c>
      <c r="O30" s="9">
        <v>15929</v>
      </c>
      <c r="P30" s="35">
        <f t="shared" si="6"/>
        <v>63186</v>
      </c>
      <c r="Q30" s="1" t="s">
        <v>32</v>
      </c>
      <c r="R30" s="1" t="s">
        <v>16</v>
      </c>
      <c r="S30" s="9">
        <v>60137</v>
      </c>
      <c r="T30" s="9">
        <v>30479</v>
      </c>
      <c r="U30" s="10">
        <f t="shared" si="7"/>
        <v>90616</v>
      </c>
      <c r="V30" s="4"/>
      <c r="W30" s="1" t="s">
        <v>16</v>
      </c>
      <c r="X30" s="9">
        <v>53806</v>
      </c>
      <c r="Y30" s="9">
        <v>24605</v>
      </c>
      <c r="Z30" s="10">
        <f t="shared" si="8"/>
        <v>78411</v>
      </c>
    </row>
    <row r="31" spans="1:26" x14ac:dyDescent="0.25">
      <c r="A31" s="2"/>
      <c r="B31" s="21">
        <f>SUM(B19:B30)</f>
        <v>1041866</v>
      </c>
      <c r="C31" s="21">
        <f>SUM(C19:C30)</f>
        <v>585919</v>
      </c>
      <c r="D31" s="22">
        <f>SUM(D19:D30)</f>
        <v>1627785</v>
      </c>
      <c r="E31" s="24">
        <f t="shared" si="4"/>
        <v>0.31640622156878445</v>
      </c>
      <c r="F31" s="24"/>
      <c r="G31" s="2"/>
      <c r="H31" s="11">
        <f>SUM(H19:H30)</f>
        <v>804338</v>
      </c>
      <c r="I31" s="11">
        <f>SUM(I19:I30)</f>
        <v>432199</v>
      </c>
      <c r="J31" s="7">
        <f>SUM(J19:J30)</f>
        <v>1236537</v>
      </c>
      <c r="K31" s="25">
        <f t="shared" si="5"/>
        <v>-0.35711244242650164</v>
      </c>
      <c r="L31" s="25"/>
      <c r="M31" s="2"/>
      <c r="N31" s="11">
        <f>SUM(N19:N30)</f>
        <v>1262040</v>
      </c>
      <c r="O31" s="11">
        <f>SUM(O19:O30)</f>
        <v>661371</v>
      </c>
      <c r="P31" s="7">
        <f>SUM(P19:P30)</f>
        <v>1923411</v>
      </c>
      <c r="S31" s="11">
        <f>SUM(S19:S30)</f>
        <v>1247074</v>
      </c>
      <c r="T31" s="11">
        <f>SUM(T19:T30)</f>
        <v>727947</v>
      </c>
      <c r="U31" s="7">
        <f>SUM(U19:U30)</f>
        <v>1975021</v>
      </c>
      <c r="X31" s="11">
        <f>SUM(X19:X30)</f>
        <v>1304805</v>
      </c>
      <c r="Y31" s="11">
        <f>SUM(Y19:Y30)</f>
        <v>721258</v>
      </c>
      <c r="Z31" s="7">
        <f>SUM(Z19:Z30)</f>
        <v>2026063</v>
      </c>
    </row>
    <row r="33" spans="1:20" x14ac:dyDescent="0.25">
      <c r="A33" s="1" t="s">
        <v>17</v>
      </c>
      <c r="B33" s="36" t="s">
        <v>18</v>
      </c>
      <c r="C33" s="36"/>
      <c r="D33" s="36"/>
      <c r="E33" s="36"/>
      <c r="F33" s="36"/>
      <c r="G33" s="36"/>
      <c r="H33" s="36"/>
      <c r="I33" s="36"/>
      <c r="J33" s="36"/>
      <c r="K33" s="36"/>
    </row>
    <row r="35" spans="1:20" x14ac:dyDescent="0.25">
      <c r="O35" s="8"/>
    </row>
    <row r="36" spans="1:20" x14ac:dyDescent="0.25">
      <c r="A36" s="1" t="s">
        <v>33</v>
      </c>
      <c r="G36" s="1" t="s">
        <v>29</v>
      </c>
      <c r="M36" s="1" t="s">
        <v>28</v>
      </c>
      <c r="O36" s="8"/>
      <c r="R36" s="1" t="s">
        <v>44</v>
      </c>
    </row>
    <row r="37" spans="1:20" ht="132" x14ac:dyDescent="0.25">
      <c r="B37" s="13" t="s">
        <v>34</v>
      </c>
      <c r="C37" s="26" t="s">
        <v>37</v>
      </c>
      <c r="G37" s="1" t="s">
        <v>19</v>
      </c>
      <c r="H37" s="13" t="s">
        <v>20</v>
      </c>
      <c r="M37" s="1" t="s">
        <v>26</v>
      </c>
      <c r="N37" s="13" t="s">
        <v>27</v>
      </c>
      <c r="R37" s="1" t="s">
        <v>45</v>
      </c>
      <c r="S37" s="13" t="s">
        <v>46</v>
      </c>
    </row>
    <row r="38" spans="1:20" ht="135" x14ac:dyDescent="0.25">
      <c r="B38" s="13" t="s">
        <v>35</v>
      </c>
      <c r="C38" s="26" t="s">
        <v>36</v>
      </c>
      <c r="G38" s="1" t="s">
        <v>21</v>
      </c>
      <c r="H38" s="13" t="s">
        <v>23</v>
      </c>
      <c r="R38" s="27" t="s">
        <v>48</v>
      </c>
      <c r="S38" s="13" t="s">
        <v>47</v>
      </c>
      <c r="T38" s="13" t="s">
        <v>49</v>
      </c>
    </row>
    <row r="39" spans="1:20" ht="72" x14ac:dyDescent="0.25">
      <c r="C39" s="26" t="s">
        <v>38</v>
      </c>
      <c r="D39" s="29"/>
      <c r="E39" s="26"/>
      <c r="F39" s="26"/>
      <c r="G39" s="29" t="s">
        <v>22</v>
      </c>
      <c r="H39" s="26" t="s">
        <v>24</v>
      </c>
      <c r="I39" s="26" t="s">
        <v>25</v>
      </c>
      <c r="J39" s="26" t="s">
        <v>30</v>
      </c>
      <c r="T39" s="13" t="s">
        <v>50</v>
      </c>
    </row>
    <row r="40" spans="1:20" ht="90" x14ac:dyDescent="0.25">
      <c r="C40" s="13" t="s">
        <v>39</v>
      </c>
      <c r="R40" s="27">
        <v>45108</v>
      </c>
      <c r="S40" s="13" t="s">
        <v>51</v>
      </c>
    </row>
    <row r="41" spans="1:20" x14ac:dyDescent="0.25">
      <c r="C41" s="1" t="s">
        <v>40</v>
      </c>
    </row>
    <row r="42" spans="1:20" ht="60" x14ac:dyDescent="0.25">
      <c r="B42" s="27">
        <v>44511</v>
      </c>
      <c r="C42" s="26" t="s">
        <v>41</v>
      </c>
    </row>
    <row r="43" spans="1:20" ht="36" x14ac:dyDescent="0.25">
      <c r="B43" s="1" t="s">
        <v>42</v>
      </c>
      <c r="C43" s="26" t="s">
        <v>43</v>
      </c>
    </row>
    <row r="49" spans="4:10" x14ac:dyDescent="0.25">
      <c r="D49" s="16"/>
      <c r="H49" s="16"/>
    </row>
    <row r="50" spans="4:10" x14ac:dyDescent="0.25">
      <c r="D50" s="16"/>
      <c r="H50" s="16"/>
    </row>
    <row r="51" spans="4:10" x14ac:dyDescent="0.25">
      <c r="D51" s="16"/>
      <c r="H51" s="16"/>
    </row>
    <row r="52" spans="4:10" x14ac:dyDescent="0.25">
      <c r="D52" s="16"/>
      <c r="H52" s="14"/>
    </row>
    <row r="53" spans="4:10" x14ac:dyDescent="0.25">
      <c r="D53" s="16"/>
      <c r="H53" s="16"/>
    </row>
    <row r="54" spans="4:10" x14ac:dyDescent="0.25">
      <c r="D54" s="18"/>
      <c r="H54" s="18"/>
    </row>
    <row r="55" spans="4:10" x14ac:dyDescent="0.25">
      <c r="D55" s="21"/>
      <c r="H55" s="21"/>
    </row>
    <row r="57" spans="4:10" x14ac:dyDescent="0.25">
      <c r="D57" s="21"/>
      <c r="H57" s="21"/>
      <c r="J57" s="22"/>
    </row>
    <row r="59" spans="4:10" x14ac:dyDescent="0.25">
      <c r="I59" s="17"/>
    </row>
    <row r="60" spans="4:10" x14ac:dyDescent="0.25">
      <c r="I60" s="17"/>
    </row>
    <row r="61" spans="4:10" x14ac:dyDescent="0.25">
      <c r="I61" s="17"/>
    </row>
    <row r="62" spans="4:10" x14ac:dyDescent="0.25">
      <c r="I62" s="15"/>
    </row>
    <row r="63" spans="4:10" x14ac:dyDescent="0.25">
      <c r="I63" s="19"/>
    </row>
  </sheetData>
  <phoneticPr fontId="5" type="noConversion"/>
  <hyperlinks>
    <hyperlink ref="B33" r:id="rId1" xr:uid="{1A4305C4-3AE5-4AC3-850E-B2B9C472A5CE}"/>
  </hyperlinks>
  <printOptions gridLines="1"/>
  <pageMargins left="0.25" right="0.25" top="0.75" bottom="0.75" header="0.3" footer="0.3"/>
  <pageSetup scale="54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Bianco</dc:creator>
  <cp:lastModifiedBy>Suzanne Bianco</cp:lastModifiedBy>
  <cp:lastPrinted>2023-05-04T00:49:53Z</cp:lastPrinted>
  <dcterms:created xsi:type="dcterms:W3CDTF">2019-11-20T23:40:14Z</dcterms:created>
  <dcterms:modified xsi:type="dcterms:W3CDTF">2023-07-07T16:21:36Z</dcterms:modified>
</cp:coreProperties>
</file>